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ommon\MEETING DOCUMENTS\2024\FEBRUARY 24\Budget Public Meeting\"/>
    </mc:Choice>
  </mc:AlternateContent>
  <bookViews>
    <workbookView xWindow="0" yWindow="0" windowWidth="21570" windowHeight="7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K22" i="1"/>
  <c r="I22" i="1"/>
  <c r="P16" i="1"/>
  <c r="N16" i="1"/>
  <c r="M16" i="1"/>
  <c r="K16" i="1"/>
  <c r="I16" i="1"/>
  <c r="G16" i="1"/>
  <c r="G22" i="1" s="1"/>
  <c r="E16" i="1"/>
  <c r="P11" i="1"/>
  <c r="N11" i="1"/>
  <c r="M11" i="1"/>
  <c r="K11" i="1"/>
  <c r="I11" i="1"/>
  <c r="G11" i="1"/>
  <c r="E11" i="1"/>
  <c r="E22" i="1" s="1"/>
  <c r="M22" i="1" l="1"/>
  <c r="P22" i="1"/>
  <c r="M43" i="1"/>
  <c r="M40" i="1"/>
  <c r="M35" i="1"/>
  <c r="P40" i="1"/>
  <c r="N40" i="1"/>
  <c r="N43" i="1"/>
  <c r="I43" i="1"/>
  <c r="I40" i="1"/>
  <c r="I35" i="1"/>
  <c r="K43" i="1"/>
  <c r="K40" i="1"/>
  <c r="K35" i="1"/>
  <c r="G43" i="1"/>
  <c r="P35" i="1"/>
  <c r="N35" i="1"/>
  <c r="K46" i="1" l="1"/>
  <c r="K49" i="1" s="1"/>
  <c r="M46" i="1"/>
  <c r="M47" i="1" s="1"/>
  <c r="I46" i="1"/>
  <c r="I49" i="1" s="1"/>
  <c r="N46" i="1"/>
  <c r="G35" i="1"/>
  <c r="E35" i="1"/>
  <c r="M49" i="1" l="1"/>
  <c r="I47" i="1"/>
  <c r="K47" i="1"/>
  <c r="N49" i="1"/>
  <c r="N47" i="1"/>
  <c r="P43" i="1"/>
  <c r="E43" i="1"/>
  <c r="G40" i="1"/>
  <c r="G46" i="1" s="1"/>
  <c r="E40" i="1"/>
  <c r="E46" i="1" l="1"/>
  <c r="E47" i="1" s="1"/>
  <c r="P46" i="1"/>
  <c r="P49" i="1" s="1"/>
  <c r="G47" i="1"/>
  <c r="G49" i="1"/>
  <c r="E49" i="1" l="1"/>
  <c r="P47" i="1"/>
</calcChain>
</file>

<file path=xl/sharedStrings.xml><?xml version="1.0" encoding="utf-8"?>
<sst xmlns="http://schemas.openxmlformats.org/spreadsheetml/2006/main" count="62" uniqueCount="58">
  <si>
    <t>567-600 · REVENUE CONTROL</t>
  </si>
  <si>
    <t>600-407 · Miscellaneous</t>
  </si>
  <si>
    <t>600-600 · Charges for Services Control</t>
  </si>
  <si>
    <t>600-642 - Sales</t>
  </si>
  <si>
    <t>642.1 · N Cem. Burial Right (Taxpayer)</t>
  </si>
  <si>
    <t>642.2 - E Cem. Burial Right (Taxpayer)</t>
  </si>
  <si>
    <t>642.3 · N. Cem. Burial Right (Non-tax.)</t>
  </si>
  <si>
    <t>642.4 - E Cem. Burial Right (Non-tax.)</t>
  </si>
  <si>
    <t>642.5 · N. Cem. Int. Rev. (Taxpayer)</t>
  </si>
  <si>
    <t>642.6 · E. Cem. Int. Rev. (Taxpayer)</t>
  </si>
  <si>
    <t>642.7 · N. Cem. Int. Rev. (Non-tax.)</t>
  </si>
  <si>
    <t>642.8 · E. Cem. Int. Rev. (Non-tax)</t>
  </si>
  <si>
    <t>642.9 · Monument Foundations</t>
  </si>
  <si>
    <t>600-664 · Investment Income &amp; Rent</t>
  </si>
  <si>
    <t>600-671-674 Private Contributions&amp;Donations</t>
  </si>
  <si>
    <t>600-671-676 Reimbursements</t>
  </si>
  <si>
    <t>Total 567-600 · REVENUE CONTROL</t>
  </si>
  <si>
    <t>567-700 · EXPENDITURE CONTROL</t>
  </si>
  <si>
    <t>700-751 · Supplies</t>
  </si>
  <si>
    <t>700-771 · Inventory/Cost of Goods Sold</t>
  </si>
  <si>
    <t>700-801.1 · Grounds Contractual Services</t>
  </si>
  <si>
    <t>700-801.2.1 · Sexton Interment Expenses</t>
  </si>
  <si>
    <r>
      <t xml:space="preserve">700-801.2.2 · </t>
    </r>
    <r>
      <rPr>
        <sz val="7"/>
        <color rgb="FF323232"/>
        <rFont val="Arial"/>
        <family val="2"/>
      </rPr>
      <t>Sexton Foundation Monument Fees</t>
    </r>
  </si>
  <si>
    <t>700-801.2.3 · Sexton Miscellaneous Fees</t>
  </si>
  <si>
    <t>700-851 · Mail &amp; Postage</t>
  </si>
  <si>
    <t>700-900 - Printing and Publishing</t>
  </si>
  <si>
    <t>700-920.1 · North Cemetery Electric</t>
  </si>
  <si>
    <t>700-920.2 · East Cemetery Electric</t>
  </si>
  <si>
    <t>Total 700-920 Cementery Electric</t>
  </si>
  <si>
    <t>700-930.1 · North Land &amp; Building Repairs</t>
  </si>
  <si>
    <t>700-930.2 · East Land &amp; Building Repairs</t>
  </si>
  <si>
    <t>Total 700-930 Land &amp; Building Repairs</t>
  </si>
  <si>
    <t>700-964 · Refunds &amp; Rebates</t>
  </si>
  <si>
    <t>700-965 · Bad Debt Expense</t>
  </si>
  <si>
    <t>Total 567-700 · EXPENDITURE CONTROL</t>
  </si>
  <si>
    <t>FUND BALANCE CONTRIBUTION (USAGE)</t>
  </si>
  <si>
    <t>FUND BALANCE, BEGINNING OF YEAR</t>
  </si>
  <si>
    <t>FUND BALANCE, PROJECTED YEAR END</t>
  </si>
  <si>
    <t>Total 801.2 - Sexton</t>
  </si>
  <si>
    <t>FY19-20</t>
  </si>
  <si>
    <t>Final</t>
  </si>
  <si>
    <t>FY 20-21</t>
  </si>
  <si>
    <t>FY 22-23</t>
  </si>
  <si>
    <t>Budget 23-24</t>
  </si>
  <si>
    <t>Proposed 24-25</t>
  </si>
  <si>
    <t>FY 21-22</t>
  </si>
  <si>
    <t>600-642 Sales - Other</t>
  </si>
  <si>
    <t>700-800 - Other Services &amp; Charges</t>
  </si>
  <si>
    <t>800.1 Bank Service Charge</t>
  </si>
  <si>
    <t>YTD 2023-24</t>
  </si>
  <si>
    <t>Nov 30th</t>
  </si>
  <si>
    <t>700-703 - Cem. Admin Salary</t>
  </si>
  <si>
    <t>700-709 - Cem Admin FICA</t>
  </si>
  <si>
    <t>Fund balance beginning of year taken from audit report 19-20, 20-21, 21-22, 22-23</t>
  </si>
  <si>
    <t>Audit has not been completed for 23-24, Fund balance beginning of the year projected</t>
  </si>
  <si>
    <t>24-25 fund balance beginning of the year projected</t>
  </si>
  <si>
    <t>Total 642 .5 -.8 Int Fee</t>
  </si>
  <si>
    <t>Total 642 .0-.4 Cem Burial Right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</si>
</sst>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23232"/>
      <name val="Arial"/>
      <family val="2"/>
    </font>
    <font>
      <sz val="7"/>
      <color rgb="FF32323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32323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4" fontId="3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9" fontId="2" fillId="0" borderId="0" xfId="0" applyNumberFormat="1" applyFont="1"/>
    <xf numFmtId="49" fontId="7" fillId="0" borderId="0" xfId="0" applyNumberFormat="1" applyFont="1"/>
    <xf numFmtId="44" fontId="7" fillId="0" borderId="0" xfId="1" applyFont="1"/>
    <xf numFmtId="44" fontId="7" fillId="0" borderId="0" xfId="1" applyFont="1" applyFill="1"/>
    <xf numFmtId="0" fontId="2" fillId="0" borderId="0" xfId="0" applyFont="1"/>
    <xf numFmtId="49" fontId="7" fillId="2" borderId="0" xfId="0" applyNumberFormat="1" applyFont="1" applyFill="1"/>
    <xf numFmtId="44" fontId="7" fillId="3" borderId="0" xfId="1" applyFont="1" applyFill="1"/>
    <xf numFmtId="0" fontId="7" fillId="0" borderId="0" xfId="0" applyFont="1"/>
    <xf numFmtId="44" fontId="9" fillId="0" borderId="0" xfId="1" applyFont="1"/>
    <xf numFmtId="0" fontId="0" fillId="2" borderId="0" xfId="0" applyFill="1"/>
    <xf numFmtId="0" fontId="0" fillId="3" borderId="0" xfId="0" applyFill="1"/>
    <xf numFmtId="44" fontId="7" fillId="2" borderId="0" xfId="1" applyFont="1" applyFill="1" applyBorder="1"/>
    <xf numFmtId="49" fontId="2" fillId="2" borderId="0" xfId="0" applyNumberFormat="1" applyFont="1" applyFill="1"/>
    <xf numFmtId="44" fontId="2" fillId="2" borderId="0" xfId="1" applyFont="1" applyFill="1"/>
    <xf numFmtId="49" fontId="3" fillId="0" borderId="0" xfId="0" applyNumberFormat="1" applyFont="1"/>
    <xf numFmtId="0" fontId="3" fillId="0" borderId="0" xfId="0" applyFont="1"/>
    <xf numFmtId="44" fontId="0" fillId="0" borderId="0" xfId="1" applyFont="1"/>
    <xf numFmtId="0" fontId="2" fillId="3" borderId="0" xfId="0" applyFont="1" applyFill="1"/>
    <xf numFmtId="44" fontId="7" fillId="0" borderId="1" xfId="1" applyFont="1" applyBorder="1"/>
    <xf numFmtId="44" fontId="3" fillId="4" borderId="0" xfId="1" applyFont="1" applyFill="1" applyAlignment="1">
      <alignment horizontal="center"/>
    </xf>
    <xf numFmtId="44" fontId="6" fillId="4" borderId="0" xfId="1" applyFont="1" applyFill="1" applyAlignment="1">
      <alignment horizontal="center"/>
    </xf>
    <xf numFmtId="44" fontId="7" fillId="4" borderId="0" xfId="1" applyFont="1" applyFill="1"/>
    <xf numFmtId="44" fontId="7" fillId="4" borderId="1" xfId="1" applyFont="1" applyFill="1" applyBorder="1"/>
    <xf numFmtId="44" fontId="3" fillId="3" borderId="0" xfId="1" applyFont="1" applyFill="1" applyAlignment="1">
      <alignment horizontal="center"/>
    </xf>
    <xf numFmtId="44" fontId="5" fillId="3" borderId="0" xfId="1" applyFont="1" applyFill="1" applyAlignment="1">
      <alignment horizontal="center"/>
    </xf>
    <xf numFmtId="44" fontId="7" fillId="3" borderId="0" xfId="1" applyFont="1" applyFill="1" applyBorder="1"/>
    <xf numFmtId="44" fontId="2" fillId="3" borderId="0" xfId="1" applyFont="1" applyFill="1" applyBorder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/>
    <xf numFmtId="44" fontId="2" fillId="2" borderId="0" xfId="1" applyFont="1" applyFill="1" applyBorder="1"/>
    <xf numFmtId="44" fontId="7" fillId="0" borderId="1" xfId="1" applyFont="1" applyFill="1" applyBorder="1"/>
    <xf numFmtId="44" fontId="2" fillId="5" borderId="0" xfId="1" applyFont="1" applyFill="1"/>
    <xf numFmtId="44" fontId="11" fillId="5" borderId="0" xfId="1" applyFont="1" applyFill="1"/>
    <xf numFmtId="44" fontId="2" fillId="5" borderId="0" xfId="1" applyFont="1" applyFill="1" applyBorder="1"/>
    <xf numFmtId="44" fontId="2" fillId="6" borderId="0" xfId="1" applyFont="1" applyFill="1"/>
    <xf numFmtId="44" fontId="11" fillId="6" borderId="0" xfId="1" applyFont="1" applyFill="1"/>
    <xf numFmtId="44" fontId="1" fillId="0" borderId="0" xfId="1" applyFont="1"/>
    <xf numFmtId="0" fontId="12" fillId="0" borderId="0" xfId="0" applyFont="1"/>
    <xf numFmtId="44" fontId="2" fillId="7" borderId="0" xfId="1" applyFont="1" applyFill="1"/>
    <xf numFmtId="49" fontId="2" fillId="3" borderId="0" xfId="0" applyNumberFormat="1" applyFont="1" applyFill="1"/>
    <xf numFmtId="0" fontId="10" fillId="7" borderId="0" xfId="0" applyFont="1" applyFill="1"/>
    <xf numFmtId="0" fontId="10" fillId="0" borderId="0" xfId="0" applyFont="1"/>
    <xf numFmtId="44" fontId="10" fillId="0" borderId="0" xfId="1" applyFont="1"/>
    <xf numFmtId="44" fontId="2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A35" zoomScale="104" zoomScaleNormal="104" workbookViewId="0">
      <selection activeCell="G38" sqref="G38"/>
    </sheetView>
  </sheetViews>
  <sheetFormatPr defaultRowHeight="15" x14ac:dyDescent="0.25"/>
  <cols>
    <col min="1" max="1" width="5.5703125" customWidth="1"/>
    <col min="4" max="4" width="7.28515625" customWidth="1"/>
    <col min="5" max="5" width="10.7109375" bestFit="1" customWidth="1"/>
    <col min="6" max="6" width="2.42578125" customWidth="1"/>
    <col min="7" max="7" width="10.7109375" bestFit="1" customWidth="1"/>
    <col min="8" max="8" width="2.42578125" customWidth="1"/>
    <col min="9" max="9" width="10.7109375" bestFit="1" customWidth="1"/>
    <col min="10" max="10" width="2.42578125" customWidth="1"/>
    <col min="11" max="11" width="10.7109375" bestFit="1" customWidth="1"/>
    <col min="12" max="12" width="2.42578125" customWidth="1"/>
    <col min="13" max="14" width="10.7109375" bestFit="1" customWidth="1"/>
    <col min="15" max="15" width="2.42578125" customWidth="1"/>
    <col min="16" max="16" width="16" customWidth="1"/>
    <col min="26" max="26" width="11.5703125" style="21" bestFit="1" customWidth="1"/>
  </cols>
  <sheetData>
    <row r="1" spans="1:26" x14ac:dyDescent="0.25">
      <c r="A1" s="1"/>
      <c r="B1" s="1"/>
      <c r="C1" s="1"/>
      <c r="D1" s="2"/>
      <c r="E1" s="3" t="s">
        <v>39</v>
      </c>
      <c r="F1" s="28"/>
      <c r="G1" s="4" t="s">
        <v>41</v>
      </c>
      <c r="H1" s="32"/>
      <c r="I1" s="4" t="s">
        <v>45</v>
      </c>
      <c r="J1" s="32"/>
      <c r="K1" s="4" t="s">
        <v>42</v>
      </c>
      <c r="L1" s="32"/>
      <c r="M1" s="4" t="s">
        <v>49</v>
      </c>
      <c r="N1" s="3" t="s">
        <v>43</v>
      </c>
      <c r="O1" s="33"/>
      <c r="P1" s="24" t="s">
        <v>44</v>
      </c>
    </row>
    <row r="2" spans="1:26" x14ac:dyDescent="0.25">
      <c r="A2" s="5"/>
      <c r="B2" s="5"/>
      <c r="C2" s="5"/>
      <c r="E2" s="3" t="s">
        <v>40</v>
      </c>
      <c r="F2" s="29"/>
      <c r="G2" s="3" t="s">
        <v>40</v>
      </c>
      <c r="H2" s="15"/>
      <c r="I2" s="3" t="s">
        <v>40</v>
      </c>
      <c r="J2" s="33"/>
      <c r="K2" s="3" t="s">
        <v>40</v>
      </c>
      <c r="L2" s="33"/>
      <c r="M2" s="3" t="s">
        <v>50</v>
      </c>
      <c r="N2" s="4" t="s">
        <v>40</v>
      </c>
      <c r="O2" s="15"/>
      <c r="P2" s="25"/>
    </row>
    <row r="3" spans="1:26" x14ac:dyDescent="0.25">
      <c r="A3" s="6" t="s">
        <v>0</v>
      </c>
      <c r="B3" s="6"/>
      <c r="C3" s="6"/>
      <c r="E3" s="7"/>
      <c r="F3" s="11"/>
      <c r="G3" s="7"/>
      <c r="H3" s="15"/>
      <c r="I3" s="7"/>
      <c r="J3" s="15"/>
      <c r="K3" s="7"/>
      <c r="L3" s="15"/>
      <c r="M3" s="7"/>
      <c r="N3" s="7"/>
      <c r="O3" s="15"/>
      <c r="P3" s="26"/>
    </row>
    <row r="4" spans="1:26" x14ac:dyDescent="0.25">
      <c r="A4" s="6" t="s">
        <v>1</v>
      </c>
      <c r="B4" s="6"/>
      <c r="C4" s="6"/>
      <c r="D4" s="7"/>
      <c r="E4" s="7">
        <v>75</v>
      </c>
      <c r="F4" s="11"/>
      <c r="G4" s="7">
        <v>1392.1</v>
      </c>
      <c r="H4" s="11"/>
      <c r="I4" s="7">
        <v>0</v>
      </c>
      <c r="J4" s="11"/>
      <c r="K4" s="7">
        <v>0</v>
      </c>
      <c r="L4" s="11"/>
      <c r="M4" s="7">
        <v>0</v>
      </c>
      <c r="N4" s="7">
        <v>0</v>
      </c>
      <c r="O4" s="15"/>
      <c r="P4" s="26">
        <v>0</v>
      </c>
    </row>
    <row r="5" spans="1:26" x14ac:dyDescent="0.25">
      <c r="A5" s="6" t="s">
        <v>2</v>
      </c>
      <c r="B5" s="6"/>
      <c r="C5" s="6"/>
      <c r="E5" s="7"/>
      <c r="F5" s="11"/>
      <c r="G5" s="7"/>
      <c r="H5" s="15"/>
      <c r="I5" s="7"/>
      <c r="J5" s="15"/>
      <c r="K5" s="7"/>
      <c r="L5" s="15"/>
      <c r="M5" s="7"/>
      <c r="N5" s="7"/>
      <c r="O5" s="15"/>
      <c r="P5" s="26">
        <v>0</v>
      </c>
    </row>
    <row r="6" spans="1:26" x14ac:dyDescent="0.25">
      <c r="A6" s="6"/>
      <c r="B6" s="6" t="s">
        <v>3</v>
      </c>
      <c r="C6" s="6"/>
      <c r="E6" s="7"/>
      <c r="F6" s="11"/>
      <c r="G6" s="7"/>
      <c r="H6" s="15"/>
      <c r="I6" s="7"/>
      <c r="J6" s="15"/>
      <c r="K6" s="7"/>
      <c r="L6" s="15"/>
      <c r="M6" s="7"/>
      <c r="N6" s="7"/>
      <c r="O6" s="15"/>
      <c r="P6" s="26"/>
    </row>
    <row r="7" spans="1:26" x14ac:dyDescent="0.25">
      <c r="A7" s="6"/>
      <c r="B7" s="6" t="s">
        <v>4</v>
      </c>
      <c r="C7" s="6"/>
      <c r="E7" s="7">
        <v>6300</v>
      </c>
      <c r="F7" s="11"/>
      <c r="G7" s="7">
        <v>6300</v>
      </c>
      <c r="H7" s="15"/>
      <c r="I7" s="7">
        <v>5850</v>
      </c>
      <c r="J7" s="15"/>
      <c r="K7" s="7">
        <v>2700</v>
      </c>
      <c r="L7" s="15"/>
      <c r="M7" s="7">
        <v>4725</v>
      </c>
      <c r="N7" s="7">
        <v>2000</v>
      </c>
      <c r="O7" s="15"/>
      <c r="P7" s="26">
        <v>2000</v>
      </c>
    </row>
    <row r="8" spans="1:26" x14ac:dyDescent="0.25">
      <c r="A8" s="6"/>
      <c r="B8" s="6" t="s">
        <v>5</v>
      </c>
      <c r="C8" s="6"/>
      <c r="E8" s="7">
        <v>0</v>
      </c>
      <c r="F8" s="11"/>
      <c r="G8" s="7">
        <v>0</v>
      </c>
      <c r="H8" s="15"/>
      <c r="I8" s="7">
        <v>0</v>
      </c>
      <c r="J8" s="15"/>
      <c r="K8" s="7">
        <v>0</v>
      </c>
      <c r="L8" s="15"/>
      <c r="M8" s="7">
        <v>0</v>
      </c>
      <c r="N8" s="7">
        <v>0</v>
      </c>
      <c r="O8" s="15"/>
      <c r="P8" s="26">
        <v>0</v>
      </c>
    </row>
    <row r="9" spans="1:26" x14ac:dyDescent="0.25">
      <c r="A9" s="6"/>
      <c r="B9" s="6" t="s">
        <v>6</v>
      </c>
      <c r="C9" s="6"/>
      <c r="E9" s="7">
        <v>2000</v>
      </c>
      <c r="F9" s="11"/>
      <c r="G9" s="7">
        <v>1000</v>
      </c>
      <c r="H9" s="15"/>
      <c r="I9" s="7">
        <v>5000</v>
      </c>
      <c r="J9" s="15"/>
      <c r="K9" s="7">
        <v>16000</v>
      </c>
      <c r="L9" s="15"/>
      <c r="M9" s="7">
        <v>2000</v>
      </c>
      <c r="N9" s="7">
        <v>3400</v>
      </c>
      <c r="O9" s="15"/>
      <c r="P9" s="26">
        <v>3000</v>
      </c>
    </row>
    <row r="10" spans="1:26" x14ac:dyDescent="0.25">
      <c r="A10" s="6"/>
      <c r="B10" s="6" t="s">
        <v>7</v>
      </c>
      <c r="C10" s="6"/>
      <c r="E10" s="23">
        <v>0</v>
      </c>
      <c r="F10" s="11"/>
      <c r="G10" s="23">
        <v>0</v>
      </c>
      <c r="H10" s="15"/>
      <c r="I10" s="23">
        <v>0</v>
      </c>
      <c r="J10" s="15"/>
      <c r="K10" s="23">
        <v>0</v>
      </c>
      <c r="L10" s="15"/>
      <c r="M10" s="23">
        <v>0</v>
      </c>
      <c r="N10" s="23">
        <v>0</v>
      </c>
      <c r="O10" s="15"/>
      <c r="P10" s="27">
        <v>0</v>
      </c>
    </row>
    <row r="11" spans="1:26" s="47" customFormat="1" x14ac:dyDescent="0.25">
      <c r="A11" s="45" t="s">
        <v>57</v>
      </c>
      <c r="B11" s="45"/>
      <c r="C11" s="45"/>
      <c r="D11" s="34"/>
      <c r="E11" s="44">
        <f>SUM(E7:E10)</f>
        <v>8300</v>
      </c>
      <c r="F11" s="44"/>
      <c r="G11" s="44">
        <f>SUM(G7:G10)</f>
        <v>7300</v>
      </c>
      <c r="H11" s="46"/>
      <c r="I11" s="44">
        <f>SUM(I7:I10)</f>
        <v>10850</v>
      </c>
      <c r="J11" s="46"/>
      <c r="K11" s="44">
        <f>SUM(K7:K10)</f>
        <v>18700</v>
      </c>
      <c r="L11" s="46"/>
      <c r="M11" s="44">
        <f>SUM(M7:M10)</f>
        <v>6725</v>
      </c>
      <c r="N11" s="44">
        <f>SUM(N7:N10)</f>
        <v>5400</v>
      </c>
      <c r="O11" s="34"/>
      <c r="P11" s="37">
        <f>SUM(P7:P10)</f>
        <v>5000</v>
      </c>
      <c r="Z11" s="48"/>
    </row>
    <row r="12" spans="1:26" x14ac:dyDescent="0.25">
      <c r="A12" s="6"/>
      <c r="B12" s="6" t="s">
        <v>8</v>
      </c>
      <c r="C12" s="9"/>
      <c r="E12" s="7">
        <v>3650</v>
      </c>
      <c r="F12" s="11"/>
      <c r="G12" s="7">
        <v>3550</v>
      </c>
      <c r="H12" s="15"/>
      <c r="I12" s="7">
        <v>6275</v>
      </c>
      <c r="J12" s="15"/>
      <c r="K12" s="7">
        <v>3875</v>
      </c>
      <c r="L12" s="15"/>
      <c r="M12" s="7">
        <v>3100</v>
      </c>
      <c r="N12" s="7">
        <v>3000</v>
      </c>
      <c r="O12" s="15"/>
      <c r="P12" s="26">
        <v>4000</v>
      </c>
    </row>
    <row r="13" spans="1:26" x14ac:dyDescent="0.25">
      <c r="A13" s="6"/>
      <c r="B13" s="6" t="s">
        <v>9</v>
      </c>
      <c r="C13" s="9"/>
      <c r="E13" s="7">
        <v>600</v>
      </c>
      <c r="F13" s="11"/>
      <c r="G13" s="7">
        <v>500</v>
      </c>
      <c r="H13" s="15"/>
      <c r="I13" s="7">
        <v>325</v>
      </c>
      <c r="J13" s="15"/>
      <c r="K13" s="7">
        <v>550</v>
      </c>
      <c r="L13" s="15"/>
      <c r="M13" s="7">
        <v>650</v>
      </c>
      <c r="N13" s="7">
        <v>300</v>
      </c>
      <c r="O13" s="15"/>
      <c r="P13" s="26">
        <v>550</v>
      </c>
    </row>
    <row r="14" spans="1:26" x14ac:dyDescent="0.25">
      <c r="A14" s="6"/>
      <c r="B14" s="6" t="s">
        <v>10</v>
      </c>
      <c r="C14" s="9"/>
      <c r="E14" s="7">
        <v>5300</v>
      </c>
      <c r="F14" s="11"/>
      <c r="G14" s="7">
        <v>2600</v>
      </c>
      <c r="H14" s="15"/>
      <c r="I14" s="7">
        <v>5950</v>
      </c>
      <c r="J14" s="15"/>
      <c r="K14" s="7">
        <v>11350</v>
      </c>
      <c r="L14" s="15"/>
      <c r="M14" s="7">
        <v>13000</v>
      </c>
      <c r="N14" s="7">
        <v>6000</v>
      </c>
      <c r="O14" s="15"/>
      <c r="P14" s="26">
        <v>7000</v>
      </c>
    </row>
    <row r="15" spans="1:26" x14ac:dyDescent="0.25">
      <c r="A15" s="6"/>
      <c r="B15" s="6" t="s">
        <v>11</v>
      </c>
      <c r="C15" s="9"/>
      <c r="E15" s="23">
        <v>2000</v>
      </c>
      <c r="F15" s="11"/>
      <c r="G15" s="23">
        <v>800</v>
      </c>
      <c r="H15" s="15"/>
      <c r="I15" s="23">
        <v>1025</v>
      </c>
      <c r="J15" s="15"/>
      <c r="K15" s="23">
        <v>1250</v>
      </c>
      <c r="L15" s="15"/>
      <c r="M15" s="23">
        <v>3450</v>
      </c>
      <c r="N15" s="23">
        <v>800</v>
      </c>
      <c r="O15" s="15"/>
      <c r="P15" s="27">
        <v>1450</v>
      </c>
    </row>
    <row r="16" spans="1:26" s="47" customFormat="1" x14ac:dyDescent="0.25">
      <c r="A16" s="45" t="s">
        <v>56</v>
      </c>
      <c r="B16" s="45"/>
      <c r="C16" s="22"/>
      <c r="D16" s="34"/>
      <c r="E16" s="31">
        <f>SUM(E12:E15)</f>
        <v>11550</v>
      </c>
      <c r="F16" s="49"/>
      <c r="G16" s="31">
        <f>SUM(G12:G15)</f>
        <v>7450</v>
      </c>
      <c r="H16" s="34"/>
      <c r="I16" s="31">
        <f>SUM(I12:I15)</f>
        <v>13575</v>
      </c>
      <c r="J16" s="34"/>
      <c r="K16" s="31">
        <f>SUM(K12:K15)</f>
        <v>17025</v>
      </c>
      <c r="L16" s="34"/>
      <c r="M16" s="31">
        <f>SUM(M12:M15)</f>
        <v>20200</v>
      </c>
      <c r="N16" s="31">
        <f>SUM(N12:N15)</f>
        <v>10100</v>
      </c>
      <c r="O16" s="34"/>
      <c r="P16" s="39">
        <f>SUM(P12:P15)</f>
        <v>13000</v>
      </c>
      <c r="Z16" s="48"/>
    </row>
    <row r="17" spans="1:16" x14ac:dyDescent="0.25">
      <c r="A17" s="6"/>
      <c r="B17" s="6" t="s">
        <v>12</v>
      </c>
      <c r="C17" s="9"/>
      <c r="E17" s="7">
        <v>4511</v>
      </c>
      <c r="F17" s="11"/>
      <c r="G17" s="7">
        <v>2578.8000000000002</v>
      </c>
      <c r="H17" s="15"/>
      <c r="I17" s="7">
        <v>4818.24</v>
      </c>
      <c r="J17" s="15"/>
      <c r="K17" s="7">
        <v>3610.77</v>
      </c>
      <c r="L17" s="15"/>
      <c r="M17" s="7">
        <v>4060.8</v>
      </c>
      <c r="N17" s="7">
        <v>2500</v>
      </c>
      <c r="O17" s="15"/>
      <c r="P17" s="26">
        <v>2500</v>
      </c>
    </row>
    <row r="18" spans="1:16" x14ac:dyDescent="0.25">
      <c r="A18" s="6"/>
      <c r="B18" s="6" t="s">
        <v>46</v>
      </c>
      <c r="C18" s="9"/>
      <c r="E18" s="7">
        <v>0</v>
      </c>
      <c r="F18" s="11"/>
      <c r="G18" s="7">
        <v>0</v>
      </c>
      <c r="H18" s="15"/>
      <c r="I18" s="7">
        <v>0</v>
      </c>
      <c r="J18" s="15"/>
      <c r="K18" s="7">
        <v>325</v>
      </c>
      <c r="L18" s="15"/>
      <c r="M18" s="7">
        <v>0</v>
      </c>
      <c r="N18" s="7">
        <v>0</v>
      </c>
      <c r="O18" s="15"/>
      <c r="P18" s="26">
        <v>0</v>
      </c>
    </row>
    <row r="19" spans="1:16" x14ac:dyDescent="0.25">
      <c r="A19" s="6" t="s">
        <v>13</v>
      </c>
      <c r="B19" s="6"/>
      <c r="C19" s="6"/>
      <c r="E19" s="7">
        <v>6116.18</v>
      </c>
      <c r="F19" s="11"/>
      <c r="G19" s="7">
        <v>892.93</v>
      </c>
      <c r="H19" s="15"/>
      <c r="I19" s="7">
        <v>291.57</v>
      </c>
      <c r="J19" s="15"/>
      <c r="K19" s="7">
        <v>7324.92</v>
      </c>
      <c r="L19" s="15"/>
      <c r="M19" s="7">
        <v>12162.5</v>
      </c>
      <c r="N19" s="7">
        <v>3000</v>
      </c>
      <c r="O19" s="15"/>
      <c r="P19" s="26">
        <v>3000</v>
      </c>
    </row>
    <row r="20" spans="1:16" x14ac:dyDescent="0.25">
      <c r="A20" s="6" t="s">
        <v>14</v>
      </c>
      <c r="B20" s="6"/>
      <c r="C20" s="6"/>
      <c r="E20" s="7">
        <v>2840</v>
      </c>
      <c r="F20" s="11"/>
      <c r="G20" s="7">
        <v>2850</v>
      </c>
      <c r="H20" s="15"/>
      <c r="I20" s="7">
        <v>3070</v>
      </c>
      <c r="J20" s="15"/>
      <c r="K20" s="7">
        <v>3110</v>
      </c>
      <c r="L20" s="15"/>
      <c r="M20" s="7">
        <v>0</v>
      </c>
      <c r="N20" s="7">
        <v>2000</v>
      </c>
      <c r="O20" s="15"/>
      <c r="P20" s="26">
        <v>1000</v>
      </c>
    </row>
    <row r="21" spans="1:16" x14ac:dyDescent="0.25">
      <c r="A21" s="6" t="s">
        <v>15</v>
      </c>
      <c r="B21" s="6"/>
      <c r="C21" s="6"/>
      <c r="E21" s="23">
        <v>0</v>
      </c>
      <c r="F21" s="11"/>
      <c r="G21" s="23">
        <v>50</v>
      </c>
      <c r="H21" s="15"/>
      <c r="I21" s="23">
        <v>0</v>
      </c>
      <c r="J21" s="15"/>
      <c r="K21" s="23">
        <v>0</v>
      </c>
      <c r="L21" s="15"/>
      <c r="M21" s="23">
        <v>0</v>
      </c>
      <c r="N21" s="23">
        <v>0</v>
      </c>
      <c r="O21" s="15"/>
      <c r="P21" s="27">
        <v>0</v>
      </c>
    </row>
    <row r="22" spans="1:16" x14ac:dyDescent="0.25">
      <c r="A22" s="17" t="s">
        <v>16</v>
      </c>
      <c r="B22" s="10"/>
      <c r="C22" s="10"/>
      <c r="D22" s="14"/>
      <c r="E22" s="18">
        <f>E21+E20+E19+E18+E17+E16+E11+E4</f>
        <v>33392.18</v>
      </c>
      <c r="F22" s="30"/>
      <c r="G22" s="18">
        <f>G21+G20+G19+G18+G17+G16+G11+G4</f>
        <v>22513.829999999998</v>
      </c>
      <c r="H22" s="15"/>
      <c r="I22" s="18">
        <f>I21+I20+I19+I18+I17+I16+I11+I4</f>
        <v>32604.809999999998</v>
      </c>
      <c r="J22" s="11"/>
      <c r="K22" s="18">
        <f>K21+K20+K19+K18+K17+K16+K11+K4</f>
        <v>50095.69</v>
      </c>
      <c r="L22" s="11"/>
      <c r="M22" s="18">
        <f>M21+M20+M19+M18+M17+M16+M11+M4</f>
        <v>43148.3</v>
      </c>
      <c r="N22" s="18">
        <f>N21+N20+N19+N18+N17+N16+N11+N4</f>
        <v>23000</v>
      </c>
      <c r="O22" s="15"/>
      <c r="P22" s="37">
        <f>P21+P20+P19+P18+P17+P16+P11+P4</f>
        <v>24500</v>
      </c>
    </row>
    <row r="23" spans="1:16" x14ac:dyDescent="0.25">
      <c r="A23" s="6"/>
      <c r="B23" s="6"/>
      <c r="C23" s="6"/>
      <c r="E23" s="7"/>
      <c r="F23" s="11"/>
      <c r="G23" s="7"/>
      <c r="H23" s="15"/>
      <c r="I23" s="7"/>
      <c r="J23" s="15"/>
      <c r="K23" s="7"/>
      <c r="L23" s="15"/>
      <c r="M23" s="7"/>
      <c r="N23" s="7"/>
      <c r="O23" s="15"/>
      <c r="P23" s="26"/>
    </row>
    <row r="24" spans="1:16" x14ac:dyDescent="0.25">
      <c r="A24" s="6" t="s">
        <v>17</v>
      </c>
      <c r="B24" s="6"/>
      <c r="C24" s="6"/>
      <c r="E24" s="7"/>
      <c r="F24" s="11"/>
      <c r="G24" s="7"/>
      <c r="H24" s="15"/>
      <c r="I24" s="7"/>
      <c r="J24" s="15"/>
      <c r="K24" s="7"/>
      <c r="L24" s="15"/>
      <c r="M24" s="7"/>
      <c r="N24" s="7"/>
      <c r="O24" s="15"/>
      <c r="P24" s="26"/>
    </row>
    <row r="25" spans="1:16" x14ac:dyDescent="0.25">
      <c r="A25" s="6" t="s">
        <v>51</v>
      </c>
      <c r="B25" s="6"/>
      <c r="C25" s="6"/>
      <c r="E25" s="7">
        <v>0</v>
      </c>
      <c r="F25" s="11"/>
      <c r="G25" s="7">
        <v>0</v>
      </c>
      <c r="H25" s="15"/>
      <c r="I25" s="7">
        <v>0</v>
      </c>
      <c r="J25" s="15"/>
      <c r="K25" s="7">
        <v>0</v>
      </c>
      <c r="L25" s="15"/>
      <c r="M25" s="7">
        <v>0</v>
      </c>
      <c r="N25" s="7">
        <v>0</v>
      </c>
      <c r="O25" s="15"/>
      <c r="P25" s="26">
        <v>16000</v>
      </c>
    </row>
    <row r="26" spans="1:16" x14ac:dyDescent="0.25">
      <c r="A26" s="6" t="s">
        <v>52</v>
      </c>
      <c r="B26" s="6"/>
      <c r="C26" s="6"/>
      <c r="E26" s="7"/>
      <c r="F26" s="11"/>
      <c r="G26" s="7"/>
      <c r="H26" s="15"/>
      <c r="I26" s="7"/>
      <c r="J26" s="15"/>
      <c r="K26" s="7"/>
      <c r="L26" s="15"/>
      <c r="M26" s="7"/>
      <c r="N26" s="7"/>
      <c r="O26" s="15"/>
      <c r="P26" s="26">
        <v>1200</v>
      </c>
    </row>
    <row r="27" spans="1:16" x14ac:dyDescent="0.25">
      <c r="A27" s="6" t="s">
        <v>18</v>
      </c>
      <c r="B27" s="6"/>
      <c r="C27" s="6"/>
      <c r="E27" s="7">
        <v>61.9</v>
      </c>
      <c r="F27" s="11"/>
      <c r="G27" s="7">
        <v>11.78</v>
      </c>
      <c r="H27" s="15"/>
      <c r="I27" s="7">
        <v>305.67</v>
      </c>
      <c r="J27" s="15"/>
      <c r="K27" s="7">
        <v>6.56</v>
      </c>
      <c r="L27" s="15"/>
      <c r="M27" s="7">
        <v>283.24</v>
      </c>
      <c r="N27" s="7">
        <v>500</v>
      </c>
      <c r="O27" s="15"/>
      <c r="P27" s="26">
        <v>500</v>
      </c>
    </row>
    <row r="28" spans="1:16" x14ac:dyDescent="0.25">
      <c r="A28" s="6" t="s">
        <v>19</v>
      </c>
      <c r="B28" s="6"/>
      <c r="C28" s="6"/>
      <c r="E28" s="7">
        <v>1124.48</v>
      </c>
      <c r="F28" s="11"/>
      <c r="G28" s="7">
        <v>603.52</v>
      </c>
      <c r="H28" s="15"/>
      <c r="I28" s="7">
        <v>969.36</v>
      </c>
      <c r="J28" s="15"/>
      <c r="K28" s="7">
        <v>1158.08</v>
      </c>
      <c r="L28" s="15"/>
      <c r="M28" s="7">
        <v>1008.88</v>
      </c>
      <c r="N28" s="7">
        <v>1500</v>
      </c>
      <c r="O28" s="15"/>
      <c r="P28" s="26">
        <v>1500</v>
      </c>
    </row>
    <row r="29" spans="1:16" x14ac:dyDescent="0.25">
      <c r="A29" s="6" t="s">
        <v>47</v>
      </c>
      <c r="B29" s="6"/>
      <c r="C29" s="6"/>
      <c r="E29" s="7">
        <v>0</v>
      </c>
      <c r="F29" s="11"/>
      <c r="G29" s="7">
        <v>0</v>
      </c>
      <c r="H29" s="15"/>
      <c r="I29" s="7">
        <v>0</v>
      </c>
      <c r="J29" s="15"/>
      <c r="K29" s="7">
        <v>0</v>
      </c>
      <c r="L29" s="15"/>
      <c r="M29" s="7">
        <v>0</v>
      </c>
      <c r="N29" s="7">
        <v>0</v>
      </c>
      <c r="O29" s="15"/>
      <c r="P29" s="26"/>
    </row>
    <row r="30" spans="1:16" x14ac:dyDescent="0.25">
      <c r="A30" s="6"/>
      <c r="B30" s="6" t="s">
        <v>48</v>
      </c>
      <c r="C30" s="6"/>
      <c r="E30" s="7">
        <v>0</v>
      </c>
      <c r="F30" s="11"/>
      <c r="G30" s="7">
        <v>0</v>
      </c>
      <c r="H30" s="15"/>
      <c r="I30" s="7">
        <v>0</v>
      </c>
      <c r="J30" s="15"/>
      <c r="K30" s="7">
        <v>15</v>
      </c>
      <c r="L30" s="15"/>
      <c r="M30" s="7">
        <v>0</v>
      </c>
      <c r="N30" s="7"/>
      <c r="O30" s="15"/>
      <c r="P30" s="26">
        <v>0</v>
      </c>
    </row>
    <row r="31" spans="1:16" x14ac:dyDescent="0.25">
      <c r="A31" s="6" t="s">
        <v>20</v>
      </c>
      <c r="B31" s="6"/>
      <c r="C31" s="6"/>
      <c r="E31" s="7">
        <v>17100</v>
      </c>
      <c r="F31" s="11"/>
      <c r="G31" s="7">
        <v>17100</v>
      </c>
      <c r="H31" s="15"/>
      <c r="I31" s="7">
        <v>19399.98</v>
      </c>
      <c r="J31" s="15"/>
      <c r="K31" s="7">
        <v>19399.98</v>
      </c>
      <c r="L31" s="15"/>
      <c r="M31" s="7">
        <v>19399.98</v>
      </c>
      <c r="N31" s="7">
        <v>19500</v>
      </c>
      <c r="O31" s="15"/>
      <c r="P31" s="26">
        <v>25000</v>
      </c>
    </row>
    <row r="32" spans="1:16" x14ac:dyDescent="0.25">
      <c r="A32" s="6" t="s">
        <v>21</v>
      </c>
      <c r="B32" s="6"/>
      <c r="C32" s="6"/>
      <c r="E32" s="7">
        <v>5185</v>
      </c>
      <c r="F32" s="11"/>
      <c r="G32" s="7">
        <v>3900</v>
      </c>
      <c r="H32" s="15"/>
      <c r="I32" s="7">
        <v>10000</v>
      </c>
      <c r="J32" s="15"/>
      <c r="K32" s="7">
        <v>9325</v>
      </c>
      <c r="L32" s="15"/>
      <c r="M32" s="7">
        <v>0</v>
      </c>
      <c r="N32" s="7">
        <v>11500</v>
      </c>
      <c r="O32" s="15"/>
      <c r="P32" s="26">
        <v>15500</v>
      </c>
    </row>
    <row r="33" spans="1:26" x14ac:dyDescent="0.25">
      <c r="A33" s="6" t="s">
        <v>22</v>
      </c>
      <c r="B33" s="6"/>
      <c r="C33" s="6"/>
      <c r="E33" s="7">
        <v>2780.01</v>
      </c>
      <c r="F33" s="11"/>
      <c r="G33" s="7">
        <v>1576.72</v>
      </c>
      <c r="H33" s="15"/>
      <c r="I33" s="7">
        <v>2432.66</v>
      </c>
      <c r="J33" s="15"/>
      <c r="K33" s="7">
        <v>2331.36</v>
      </c>
      <c r="L33" s="15"/>
      <c r="M33" s="7">
        <v>0</v>
      </c>
      <c r="N33" s="7">
        <v>2500</v>
      </c>
      <c r="O33" s="15"/>
      <c r="P33" s="26">
        <v>3000</v>
      </c>
    </row>
    <row r="34" spans="1:26" x14ac:dyDescent="0.25">
      <c r="A34" s="6" t="s">
        <v>23</v>
      </c>
      <c r="B34" s="6"/>
      <c r="C34" s="9"/>
      <c r="E34" s="23">
        <v>550</v>
      </c>
      <c r="F34" s="30"/>
      <c r="G34" s="23">
        <v>400</v>
      </c>
      <c r="H34" s="15"/>
      <c r="I34" s="23">
        <v>100</v>
      </c>
      <c r="J34" s="15"/>
      <c r="K34" s="23">
        <v>200</v>
      </c>
      <c r="L34" s="15"/>
      <c r="M34" s="23">
        <v>0</v>
      </c>
      <c r="N34" s="23">
        <v>500</v>
      </c>
      <c r="O34" s="15"/>
      <c r="P34" s="27">
        <v>2000</v>
      </c>
    </row>
    <row r="35" spans="1:26" s="47" customFormat="1" x14ac:dyDescent="0.25">
      <c r="A35" s="45" t="s">
        <v>38</v>
      </c>
      <c r="B35" s="45"/>
      <c r="C35" s="22"/>
      <c r="D35" s="34"/>
      <c r="E35" s="49">
        <f>SUM(E32:E34)</f>
        <v>8515.01</v>
      </c>
      <c r="F35" s="49"/>
      <c r="G35" s="49">
        <f>SUM(G32:G34)</f>
        <v>5876.72</v>
      </c>
      <c r="H35" s="34"/>
      <c r="I35" s="49">
        <f>SUM(I32:I34)</f>
        <v>12532.66</v>
      </c>
      <c r="J35" s="34"/>
      <c r="K35" s="49">
        <f>SUM(K32:K34)</f>
        <v>11856.36</v>
      </c>
      <c r="L35" s="34"/>
      <c r="M35" s="49">
        <f>SUM(M32:M34)</f>
        <v>0</v>
      </c>
      <c r="N35" s="49">
        <f>SUM(N32:N34)</f>
        <v>14500</v>
      </c>
      <c r="O35" s="49"/>
      <c r="P35" s="37">
        <f t="shared" ref="P35" si="0">SUM(P32:P34)</f>
        <v>20500</v>
      </c>
      <c r="Z35" s="48"/>
    </row>
    <row r="36" spans="1:26" x14ac:dyDescent="0.25">
      <c r="A36" s="6" t="s">
        <v>24</v>
      </c>
      <c r="B36" s="6"/>
      <c r="C36" s="6"/>
      <c r="E36" s="7">
        <v>3.05</v>
      </c>
      <c r="F36" s="11"/>
      <c r="G36" s="7">
        <v>8</v>
      </c>
      <c r="H36" s="15"/>
      <c r="I36" s="7">
        <v>24.98</v>
      </c>
      <c r="J36" s="15"/>
      <c r="K36" s="7">
        <v>45.64</v>
      </c>
      <c r="L36" s="15"/>
      <c r="M36" s="7">
        <v>0.31</v>
      </c>
      <c r="N36" s="7">
        <v>50</v>
      </c>
      <c r="O36" s="15"/>
      <c r="P36" s="26">
        <v>50</v>
      </c>
    </row>
    <row r="37" spans="1:26" x14ac:dyDescent="0.25">
      <c r="A37" s="6" t="s">
        <v>25</v>
      </c>
      <c r="B37" s="6"/>
      <c r="C37" s="6"/>
      <c r="E37" s="7">
        <v>0</v>
      </c>
      <c r="F37" s="11"/>
      <c r="G37" s="7">
        <v>0</v>
      </c>
      <c r="H37" s="15"/>
      <c r="I37" s="7">
        <v>124.4</v>
      </c>
      <c r="J37" s="15"/>
      <c r="K37" s="7">
        <v>38.700000000000003</v>
      </c>
      <c r="L37" s="15"/>
      <c r="M37" s="7">
        <v>0</v>
      </c>
      <c r="N37" s="7">
        <v>200</v>
      </c>
      <c r="O37" s="15"/>
      <c r="P37" s="26">
        <v>100</v>
      </c>
    </row>
    <row r="38" spans="1:26" x14ac:dyDescent="0.25">
      <c r="A38" s="6" t="s">
        <v>26</v>
      </c>
      <c r="B38" s="6"/>
      <c r="C38" s="6"/>
      <c r="E38" s="8">
        <v>282.08999999999997</v>
      </c>
      <c r="F38" s="11"/>
      <c r="G38" s="8">
        <v>343.92</v>
      </c>
      <c r="H38" s="15"/>
      <c r="I38" s="8">
        <v>353.67</v>
      </c>
      <c r="J38" s="15"/>
      <c r="K38" s="8">
        <v>357.74</v>
      </c>
      <c r="L38" s="15"/>
      <c r="M38" s="8">
        <v>261.29000000000002</v>
      </c>
      <c r="N38" s="8">
        <v>500</v>
      </c>
      <c r="O38" s="15"/>
      <c r="P38" s="26">
        <v>500</v>
      </c>
    </row>
    <row r="39" spans="1:26" x14ac:dyDescent="0.25">
      <c r="A39" s="6" t="s">
        <v>27</v>
      </c>
      <c r="B39" s="6"/>
      <c r="C39" s="6"/>
      <c r="E39" s="36">
        <v>279</v>
      </c>
      <c r="F39" s="30"/>
      <c r="G39" s="36">
        <v>333.39</v>
      </c>
      <c r="H39" s="15"/>
      <c r="I39" s="36">
        <v>350.84</v>
      </c>
      <c r="J39" s="15"/>
      <c r="K39" s="36">
        <v>350.97</v>
      </c>
      <c r="L39" s="15"/>
      <c r="M39" s="36">
        <v>259.64</v>
      </c>
      <c r="N39" s="36">
        <v>500</v>
      </c>
      <c r="O39" s="15"/>
      <c r="P39" s="27">
        <v>500</v>
      </c>
    </row>
    <row r="40" spans="1:26" s="47" customFormat="1" x14ac:dyDescent="0.25">
      <c r="A40" s="45" t="s">
        <v>28</v>
      </c>
      <c r="B40" s="45"/>
      <c r="C40" s="45"/>
      <c r="D40" s="34"/>
      <c r="E40" s="49">
        <f>SUM(E38:E39)</f>
        <v>561.08999999999992</v>
      </c>
      <c r="F40" s="49"/>
      <c r="G40" s="49">
        <f>SUM(G38:G39)</f>
        <v>677.31</v>
      </c>
      <c r="H40" s="34"/>
      <c r="I40" s="49">
        <f>SUM(I38:I39)</f>
        <v>704.51</v>
      </c>
      <c r="J40" s="34"/>
      <c r="K40" s="49">
        <f>SUM(K38:K39)</f>
        <v>708.71</v>
      </c>
      <c r="L40" s="34"/>
      <c r="M40" s="49">
        <f>SUM(M38:M39)</f>
        <v>520.93000000000006</v>
      </c>
      <c r="N40" s="49">
        <f>N39+N38</f>
        <v>1000</v>
      </c>
      <c r="O40" s="34"/>
      <c r="P40" s="37">
        <f>P39+P38</f>
        <v>1000</v>
      </c>
      <c r="Z40" s="48"/>
    </row>
    <row r="41" spans="1:26" x14ac:dyDescent="0.25">
      <c r="A41" s="6" t="s">
        <v>29</v>
      </c>
      <c r="B41" s="6"/>
      <c r="C41" s="6"/>
      <c r="E41" s="8">
        <v>3209.5</v>
      </c>
      <c r="F41" s="11"/>
      <c r="G41" s="8">
        <v>5249</v>
      </c>
      <c r="H41" s="15"/>
      <c r="I41" s="8">
        <v>4138.99</v>
      </c>
      <c r="J41" s="15"/>
      <c r="K41" s="8">
        <v>12835</v>
      </c>
      <c r="L41" s="15"/>
      <c r="M41" s="8">
        <v>385</v>
      </c>
      <c r="N41" s="8">
        <v>8000</v>
      </c>
      <c r="O41" s="15"/>
      <c r="P41" s="26">
        <v>4000</v>
      </c>
    </row>
    <row r="42" spans="1:26" x14ac:dyDescent="0.25">
      <c r="A42" s="6" t="s">
        <v>30</v>
      </c>
      <c r="B42" s="6"/>
      <c r="C42" s="6"/>
      <c r="E42" s="36">
        <v>1743.62</v>
      </c>
      <c r="F42" s="30"/>
      <c r="G42" s="36">
        <v>1978.55</v>
      </c>
      <c r="H42" s="15"/>
      <c r="I42" s="36">
        <v>581.62</v>
      </c>
      <c r="J42" s="15"/>
      <c r="K42" s="36">
        <v>3271.17</v>
      </c>
      <c r="L42" s="15"/>
      <c r="M42" s="36">
        <v>205</v>
      </c>
      <c r="N42" s="36">
        <v>3750</v>
      </c>
      <c r="O42" s="15"/>
      <c r="P42" s="27">
        <v>2000</v>
      </c>
    </row>
    <row r="43" spans="1:26" s="47" customFormat="1" x14ac:dyDescent="0.25">
      <c r="A43" s="45" t="s">
        <v>31</v>
      </c>
      <c r="B43" s="45"/>
      <c r="C43" s="45"/>
      <c r="D43" s="34"/>
      <c r="E43" s="49">
        <f>SUM(E41:E42)</f>
        <v>4953.12</v>
      </c>
      <c r="F43" s="49"/>
      <c r="G43" s="49">
        <f t="shared" ref="G43:K43" si="1">SUM(G41:G42)</f>
        <v>7227.55</v>
      </c>
      <c r="H43" s="34"/>
      <c r="I43" s="49">
        <f t="shared" ref="I43" si="2">SUM(I41:I42)</f>
        <v>4720.6099999999997</v>
      </c>
      <c r="J43" s="34"/>
      <c r="K43" s="49">
        <f t="shared" si="1"/>
        <v>16106.17</v>
      </c>
      <c r="L43" s="34"/>
      <c r="M43" s="49">
        <f t="shared" ref="M43" si="3">SUM(M41:M42)</f>
        <v>590</v>
      </c>
      <c r="N43" s="49">
        <f>SUM(N41:N42)</f>
        <v>11750</v>
      </c>
      <c r="O43" s="34"/>
      <c r="P43" s="37">
        <f>SUM(P41:P42)</f>
        <v>6000</v>
      </c>
      <c r="Z43" s="48"/>
    </row>
    <row r="44" spans="1:26" x14ac:dyDescent="0.25">
      <c r="A44" s="6" t="s">
        <v>32</v>
      </c>
      <c r="B44" s="6"/>
      <c r="C44" s="6"/>
      <c r="E44" s="7">
        <v>325</v>
      </c>
      <c r="F44" s="11"/>
      <c r="G44" s="7">
        <v>50</v>
      </c>
      <c r="H44" s="15"/>
      <c r="I44" s="7">
        <v>975</v>
      </c>
      <c r="J44" s="15"/>
      <c r="K44" s="7">
        <v>1175</v>
      </c>
      <c r="L44" s="15"/>
      <c r="M44" s="7">
        <v>0</v>
      </c>
      <c r="N44" s="7">
        <v>2000</v>
      </c>
      <c r="O44" s="15"/>
      <c r="P44" s="26">
        <v>2000</v>
      </c>
    </row>
    <row r="45" spans="1:26" x14ac:dyDescent="0.25">
      <c r="A45" s="6" t="s">
        <v>33</v>
      </c>
      <c r="B45" s="6"/>
      <c r="C45" s="6"/>
      <c r="E45" s="23">
        <v>1805.28</v>
      </c>
      <c r="F45" s="30"/>
      <c r="G45" s="23">
        <v>0</v>
      </c>
      <c r="H45" s="15"/>
      <c r="I45" s="23">
        <v>0</v>
      </c>
      <c r="J45" s="15"/>
      <c r="K45" s="23">
        <v>0</v>
      </c>
      <c r="L45" s="15"/>
      <c r="M45" s="23">
        <v>0</v>
      </c>
      <c r="N45" s="23">
        <v>0</v>
      </c>
      <c r="O45" s="15"/>
      <c r="P45" s="27">
        <v>0</v>
      </c>
    </row>
    <row r="46" spans="1:26" x14ac:dyDescent="0.25">
      <c r="A46" s="17" t="s">
        <v>34</v>
      </c>
      <c r="B46" s="10"/>
      <c r="C46" s="10"/>
      <c r="D46" s="16"/>
      <c r="E46" s="35">
        <f>E45+E44+E43+E40+E37+E36+E35+E31+E28+E27+E24</f>
        <v>34448.930000000008</v>
      </c>
      <c r="F46" s="31"/>
      <c r="G46" s="35">
        <f>G45+G44+G43+G40+G37+G36+G35+G31+G28+G27+G24</f>
        <v>31554.880000000001</v>
      </c>
      <c r="H46" s="31"/>
      <c r="I46" s="35">
        <f>I45+I44+I43+I40+I37+I36+I35+I31+I28+I27+I24</f>
        <v>39757.17</v>
      </c>
      <c r="J46" s="31"/>
      <c r="K46" s="35">
        <f>K45+K44+K43+K40+K37+K36+K35+K31+K30+K28+K27+K24</f>
        <v>50510.2</v>
      </c>
      <c r="L46" s="31"/>
      <c r="M46" s="35">
        <f>M45+M44+M43+M40+M37+M36+M35+M31+M30+M28+M27+M24</f>
        <v>21803.340000000004</v>
      </c>
      <c r="N46" s="35">
        <f>N45+N44+N43+N40+N37+N36+N35+N31+N28+N27+N24</f>
        <v>51000</v>
      </c>
      <c r="O46" s="31"/>
      <c r="P46" s="39">
        <f>P45+P44+P43+P40+P37+P36+P35+P31+P28+P27+P24</f>
        <v>56650</v>
      </c>
    </row>
    <row r="47" spans="1:26" x14ac:dyDescent="0.25">
      <c r="A47" s="19" t="s">
        <v>35</v>
      </c>
      <c r="B47" s="6"/>
      <c r="C47" s="6"/>
      <c r="D47" s="7"/>
      <c r="E47" s="40">
        <f>E22-E46</f>
        <v>-1056.7500000000073</v>
      </c>
      <c r="F47" s="31"/>
      <c r="G47" s="40">
        <f>G22-G46</f>
        <v>-9041.0500000000029</v>
      </c>
      <c r="H47" s="31"/>
      <c r="I47" s="40">
        <f>I22-I46</f>
        <v>-7152.3600000000006</v>
      </c>
      <c r="J47" s="31"/>
      <c r="K47" s="40">
        <f>K22-K46</f>
        <v>-414.50999999999476</v>
      </c>
      <c r="L47" s="31"/>
      <c r="M47" s="40">
        <f>M22-M46</f>
        <v>21344.959999999999</v>
      </c>
      <c r="N47" s="40">
        <f>N22-N46</f>
        <v>-28000</v>
      </c>
      <c r="O47" s="34"/>
      <c r="P47" s="37">
        <f>P22-P46</f>
        <v>-32150</v>
      </c>
    </row>
    <row r="48" spans="1:26" x14ac:dyDescent="0.25">
      <c r="A48" s="19" t="s">
        <v>36</v>
      </c>
      <c r="B48" s="6"/>
      <c r="C48" s="6"/>
      <c r="D48" s="12"/>
      <c r="E48" s="40">
        <v>343744</v>
      </c>
      <c r="F48" s="31"/>
      <c r="G48" s="40">
        <v>341891</v>
      </c>
      <c r="H48" s="31"/>
      <c r="I48" s="40">
        <v>331738</v>
      </c>
      <c r="J48" s="31"/>
      <c r="K48" s="40">
        <v>324584</v>
      </c>
      <c r="L48" s="31"/>
      <c r="M48" s="40">
        <v>324120</v>
      </c>
      <c r="N48" s="40">
        <v>324120</v>
      </c>
      <c r="O48" s="22"/>
      <c r="P48" s="37">
        <v>314832</v>
      </c>
    </row>
    <row r="49" spans="1:26" x14ac:dyDescent="0.25">
      <c r="A49" s="20" t="s">
        <v>37</v>
      </c>
      <c r="B49" s="12"/>
      <c r="C49" s="12"/>
      <c r="D49" s="13"/>
      <c r="E49" s="41">
        <f>E48+E22-E46</f>
        <v>342687.25</v>
      </c>
      <c r="F49" s="31"/>
      <c r="G49" s="41">
        <f>G48+G22-G46</f>
        <v>332849.95</v>
      </c>
      <c r="H49" s="31"/>
      <c r="I49" s="41">
        <f>I48+I22-I46</f>
        <v>324585.64</v>
      </c>
      <c r="J49" s="31"/>
      <c r="K49" s="41">
        <f>K48+K22-K46</f>
        <v>324169.49</v>
      </c>
      <c r="L49" s="31"/>
      <c r="M49" s="41">
        <f>M48+M22-M46</f>
        <v>345464.95999999996</v>
      </c>
      <c r="N49" s="41">
        <f>N48+N22-N46</f>
        <v>296120</v>
      </c>
      <c r="O49" s="34"/>
      <c r="P49" s="38">
        <f>P48+P22-P46</f>
        <v>282682</v>
      </c>
    </row>
    <row r="51" spans="1:26" x14ac:dyDescent="0.25">
      <c r="A51" t="s">
        <v>53</v>
      </c>
    </row>
    <row r="52" spans="1:26" x14ac:dyDescent="0.25">
      <c r="A52" t="s">
        <v>54</v>
      </c>
    </row>
    <row r="53" spans="1:26" x14ac:dyDescent="0.25">
      <c r="A53" s="43" t="s">
        <v>55</v>
      </c>
      <c r="B53" s="12"/>
      <c r="C53" s="12"/>
      <c r="D53" s="42"/>
      <c r="F53" s="42"/>
      <c r="H53" s="42"/>
      <c r="Z53"/>
    </row>
  </sheetData>
  <sheetProtection algorithmName="SHA-512" hashValue="ZsFI5uwdGQT1uoPFyrOQHPA3jV45AUZ1vrhGZAv459nRBYvnEj3eY7oldVgLkY5GH7vx9sq/PB3XmvrCp810ww==" saltValue="T6uAN1f41U04OyizzxRN+g==" spinCount="100000" sheet="1" objects="1" scenarios="1"/>
  <printOptions horizontalCentered="1" headings="1" gridLines="1"/>
  <pageMargins left="0.25" right="0.25" top="1" bottom="0.25" header="0.3" footer="0.3"/>
  <pageSetup orientation="landscape" r:id="rId1"/>
  <headerFooter>
    <oddHeader xml:space="preserve">&amp;L&amp;D&amp;CCrystal Lake Township Cemetery Fund
Proposed Budget 24-25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Marble</dc:creator>
  <cp:lastModifiedBy>Amy Ferris</cp:lastModifiedBy>
  <cp:lastPrinted>2024-01-05T19:52:40Z</cp:lastPrinted>
  <dcterms:created xsi:type="dcterms:W3CDTF">2023-01-08T23:16:48Z</dcterms:created>
  <dcterms:modified xsi:type="dcterms:W3CDTF">2024-01-18T20:05:56Z</dcterms:modified>
</cp:coreProperties>
</file>